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209144_uni_au_dk/Documents/U-Drive/Web/Gymnasie/KPI/"/>
    </mc:Choice>
  </mc:AlternateContent>
  <xr:revisionPtr revIDLastSave="0" documentId="8_{8AA72682-F68C-4F28-B24F-BD6860D90615}" xr6:coauthVersionLast="47" xr6:coauthVersionMax="47" xr10:uidLastSave="{00000000-0000-0000-0000-000000000000}"/>
  <bookViews>
    <workbookView xWindow="-110" yWindow="-110" windowWidth="19420" windowHeight="11500" xr2:uid="{9F0395D4-E2C0-914E-A062-8E9963B74028}"/>
  </bookViews>
  <sheets>
    <sheet name="Whac-a-mole" sheetId="2" r:id="rId1"/>
  </sheets>
  <definedNames>
    <definedName name="solver_adj" localSheetId="0" hidden="1">'Whac-a-mole'!$B$10:$K$10</definedName>
    <definedName name="solver_cvg" localSheetId="0" hidden="1">0.0001</definedName>
    <definedName name="solver_drv" localSheetId="0" hidden="1">1</definedName>
    <definedName name="solver_eng" localSheetId="0" hidden="1">3</definedName>
    <definedName name="solver_itr" localSheetId="0" hidden="1">2147483647</definedName>
    <definedName name="solver_lhs1" localSheetId="0" hidden="1">'Whac-a-mole'!$B$10:$K$10</definedName>
    <definedName name="solver_lhs2" localSheetId="0" hidden="1">'Whac-a-mole'!$B$38</definedName>
    <definedName name="solver_lhs3" localSheetId="0" hidden="1">'Whac-a-mole'!$K$11</definedName>
    <definedName name="solver_lhs4" localSheetId="0" hidden="1">'Whac-a-mole'!$K$11</definedName>
    <definedName name="solver_lhs5" localSheetId="0" hidden="1">'Whac-a-mole'!$K$12</definedName>
    <definedName name="solver_lin" localSheetId="0" hidden="1">2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3</definedName>
    <definedName name="solver_opt" localSheetId="0" hidden="1">'Whac-a-mole'!$B$34</definedName>
    <definedName name="solver_pre" localSheetId="0" hidden="1">0.000001</definedName>
    <definedName name="solver_rbv" localSheetId="0" hidden="1">1</definedName>
    <definedName name="solver_rel1" localSheetId="0" hidden="1">1</definedName>
    <definedName name="solver_rel2" localSheetId="0" hidden="1">1</definedName>
    <definedName name="solver_rel3" localSheetId="0" hidden="1">3</definedName>
    <definedName name="solver_rel4" localSheetId="0" hidden="1">3</definedName>
    <definedName name="solver_rel5" localSheetId="0" hidden="1">2</definedName>
    <definedName name="solver_rhs1" localSheetId="0" hidden="1">10000</definedName>
    <definedName name="solver_rhs2" localSheetId="0" hidden="1">2000</definedName>
    <definedName name="solver_rhs3" localSheetId="0" hidden="1">300</definedName>
    <definedName name="solver_rhs4" localSheetId="0" hidden="1">300</definedName>
    <definedName name="solver_rhs5" localSheetId="0" hidden="1">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2" l="1"/>
  <c r="B12" i="2"/>
  <c r="C12" i="2" l="1"/>
  <c r="C11" i="2"/>
  <c r="C9" i="2"/>
  <c r="B9" i="2"/>
  <c r="B36" i="2" l="1"/>
  <c r="D11" i="2"/>
  <c r="D12" i="2"/>
  <c r="D9" i="2"/>
  <c r="E12" i="2" l="1"/>
  <c r="E11" i="2"/>
  <c r="E9" i="2"/>
  <c r="F11" i="2" l="1"/>
  <c r="F12" i="2"/>
  <c r="F9" i="2"/>
  <c r="G11" i="2" l="1"/>
  <c r="G12" i="2"/>
  <c r="G9" i="2"/>
  <c r="H11" i="2" l="1"/>
  <c r="H12" i="2"/>
  <c r="H9" i="2"/>
  <c r="I11" i="2" l="1"/>
  <c r="I12" i="2"/>
  <c r="I9" i="2"/>
  <c r="J11" i="2" l="1"/>
  <c r="J12" i="2"/>
  <c r="J9" i="2"/>
  <c r="K11" i="2" l="1"/>
  <c r="K12" i="2"/>
  <c r="K9" i="2"/>
  <c r="B38" i="2" s="1"/>
  <c r="B34" i="2" l="1"/>
  <c r="B37" i="2"/>
  <c r="B35" i="2"/>
</calcChain>
</file>

<file path=xl/sharedStrings.xml><?xml version="1.0" encoding="utf-8"?>
<sst xmlns="http://schemas.openxmlformats.org/spreadsheetml/2006/main" count="35" uniqueCount="35">
  <si>
    <t>Lager kapacitet</t>
  </si>
  <si>
    <t>Data</t>
  </si>
  <si>
    <t>Startlager</t>
  </si>
  <si>
    <t>Beslutning</t>
  </si>
  <si>
    <t>&lt;-- Skriv kun i disse felter</t>
  </si>
  <si>
    <t>Godt</t>
  </si>
  <si>
    <t>Skidt</t>
  </si>
  <si>
    <t>Fremtidige perioder der skal planlægges over</t>
  </si>
  <si>
    <t>Periode 1</t>
  </si>
  <si>
    <t>Periode 2</t>
  </si>
  <si>
    <t>Periode 3</t>
  </si>
  <si>
    <t>Periode 4</t>
  </si>
  <si>
    <t>Periode 5</t>
  </si>
  <si>
    <t>Periode 6</t>
  </si>
  <si>
    <t>Periode 7</t>
  </si>
  <si>
    <t>Periode 8</t>
  </si>
  <si>
    <t>Periode 9</t>
  </si>
  <si>
    <t>Periode 10</t>
  </si>
  <si>
    <t>Efterspørgsel</t>
  </si>
  <si>
    <t>Produktion i denne periode?</t>
  </si>
  <si>
    <t>Produktion  (hvor meget)</t>
  </si>
  <si>
    <t>Lagerbeholdning</t>
  </si>
  <si>
    <t>Back log (salg der venter)</t>
  </si>
  <si>
    <t>Opstartsomkostninger</t>
  </si>
  <si>
    <t>Enhedsproduktionsomkostning</t>
  </si>
  <si>
    <t>Enhedslageromkostning</t>
  </si>
  <si>
    <t>Back log omkostning per enhed</t>
  </si>
  <si>
    <t>Miljøpåvirkning (opstart)</t>
  </si>
  <si>
    <t>Miljøpåvirkning (produktion)</t>
  </si>
  <si>
    <t>KPI Dashboard</t>
  </si>
  <si>
    <t>Omkostninger</t>
  </si>
  <si>
    <t>Perioder med brudt lager</t>
  </si>
  <si>
    <t>Varians i produktionen</t>
  </si>
  <si>
    <t>Perioder med back-log</t>
  </si>
  <si>
    <r>
      <t>Miljøpåvirkning (kg CO</t>
    </r>
    <r>
      <rPr>
        <sz val="9"/>
        <color theme="1"/>
        <rFont val="Aptos Narrow (Body)"/>
      </rPr>
      <t>2</t>
    </r>
    <r>
      <rPr>
        <sz val="12"/>
        <color theme="1"/>
        <rFont val="Aptos Narrow (Body)"/>
      </rPr>
      <t>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</si>
</sst>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r.&quot;_-;\-* #,##0.00\ &quot;kr.&quot;_-;_-* &quot;-&quot;??\ &quot;kr.&quot;_-;_-@_-"/>
    <numFmt numFmtId="43" formatCode="_-* #,##0.00_-;\-* #,##0.00_-;_-* &quot;-&quot;??_-;_-@_-"/>
    <numFmt numFmtId="164" formatCode="0.00000000"/>
    <numFmt numFmtId="165" formatCode="_-* #,##0.00000000\ &quot;kr.&quot;_-;\-* #,##0.00000000\ &quot;kr.&quot;_-;_-* &quot;-&quot;????????\ &quot;kr.&quot;_-;_-@_-"/>
  </numFmts>
  <fonts count="10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 (Body)"/>
    </font>
    <font>
      <b/>
      <sz val="12"/>
      <color theme="0"/>
      <name val="Aptos Narrow"/>
      <scheme val="minor"/>
    </font>
    <font>
      <sz val="12"/>
      <color theme="0"/>
      <name val="Aptos Narrow"/>
      <family val="2"/>
      <scheme val="minor"/>
    </font>
    <font>
      <sz val="9"/>
      <color theme="1"/>
      <name val="Aptos Narrow (Body)"/>
    </font>
    <font>
      <b/>
      <sz val="24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right"/>
    </xf>
    <xf numFmtId="0" fontId="0" fillId="4" borderId="0" xfId="0" applyFill="1"/>
    <xf numFmtId="0" fontId="0" fillId="5" borderId="0" xfId="0" applyFill="1"/>
    <xf numFmtId="0" fontId="0" fillId="0" borderId="1" xfId="0" applyBorder="1"/>
    <xf numFmtId="0" fontId="0" fillId="4" borderId="1" xfId="0" applyFill="1" applyBorder="1"/>
    <xf numFmtId="0" fontId="2" fillId="2" borderId="0" xfId="2"/>
    <xf numFmtId="0" fontId="3" fillId="3" borderId="0" xfId="3"/>
    <xf numFmtId="2" fontId="0" fillId="4" borderId="1" xfId="0" applyNumberFormat="1" applyFill="1" applyBorder="1"/>
    <xf numFmtId="0" fontId="6" fillId="6" borderId="0" xfId="0" applyFont="1" applyFill="1"/>
    <xf numFmtId="0" fontId="7" fillId="6" borderId="1" xfId="0" applyFont="1" applyFill="1" applyBorder="1" applyAlignment="1">
      <alignment horizontal="right"/>
    </xf>
    <xf numFmtId="0" fontId="0" fillId="7" borderId="0" xfId="0" applyFill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6" borderId="9" xfId="0" applyFont="1" applyFill="1" applyBorder="1"/>
    <xf numFmtId="0" fontId="6" fillId="6" borderId="10" xfId="0" applyFont="1" applyFill="1" applyBorder="1"/>
    <xf numFmtId="0" fontId="6" fillId="6" borderId="11" xfId="0" applyFont="1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9" fillId="0" borderId="0" xfId="0" applyFont="1" applyAlignment="1">
      <alignment vertical="center"/>
    </xf>
    <xf numFmtId="164" fontId="0" fillId="0" borderId="0" xfId="0" applyNumberFormat="1"/>
    <xf numFmtId="165" fontId="0" fillId="0" borderId="0" xfId="0" applyNumberFormat="1"/>
    <xf numFmtId="0" fontId="0" fillId="5" borderId="5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7" borderId="2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" fontId="0" fillId="0" borderId="0" xfId="4" applyNumberFormat="1" applyFont="1" applyAlignment="1">
      <alignment horizontal="right"/>
    </xf>
    <xf numFmtId="44" fontId="0" fillId="0" borderId="0" xfId="1" applyFont="1" applyAlignment="1">
      <alignment horizontal="right"/>
    </xf>
  </cellXfs>
  <cellStyles count="5">
    <cellStyle name="Bad" xfId="3" builtinId="27"/>
    <cellStyle name="Comma" xfId="4" builtinId="3"/>
    <cellStyle name="Currency" xfId="1" builtinId="4"/>
    <cellStyle name="Good" xfId="2" builtinId="26"/>
    <cellStyle name="Normal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63504</xdr:colOff>
      <xdr:row>27</xdr:row>
      <xdr:rowOff>94127</xdr:rowOff>
    </xdr:from>
    <xdr:to>
      <xdr:col>0</xdr:col>
      <xdr:colOff>1435104</xdr:colOff>
      <xdr:row>30</xdr:row>
      <xdr:rowOff>37649</xdr:rowOff>
    </xdr:to>
    <xdr:sp macro="" textlink="$A$34">
      <xdr:nvSpPr>
        <xdr:cNvPr id="5" name="Rounded Rectangle 4">
          <a:extLst>
            <a:ext uri="{FF2B5EF4-FFF2-40B4-BE49-F238E27FC236}">
              <a16:creationId xmlns:a16="http://schemas.microsoft.com/office/drawing/2014/main" id="{B3605D3C-4C03-9C4B-B64F-89D576BECF6F}"/>
            </a:ext>
          </a:extLst>
        </xdr:cNvPr>
        <xdr:cNvSpPr/>
      </xdr:nvSpPr>
      <xdr:spPr>
        <a:xfrm>
          <a:off x="63504" y="5912315"/>
          <a:ext cx="1371600" cy="562647"/>
        </a:xfrm>
        <a:prstGeom prst="roundRect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C47E3DF7-9DA6-A84E-9C44-5F8ECD225F2C}" type="TxLink">
            <a:rPr lang="en-US" sz="1300" b="1" i="0" u="none" strike="noStrike">
              <a:solidFill>
                <a:schemeClr val="bg1">
                  <a:lumMod val="75000"/>
                </a:schemeClr>
              </a:solidFill>
              <a:latin typeface="Aptos Narrow"/>
            </a:rPr>
            <a:pPr algn="ctr"/>
            <a:t>Omkostninger</a:t>
          </a:fld>
          <a:endParaRPr lang="en-US" sz="1300" b="1" i="0" u="none" strike="noStrike">
            <a:solidFill>
              <a:schemeClr val="bg1">
                <a:lumMod val="75000"/>
              </a:schemeClr>
            </a:solidFill>
            <a:latin typeface="Aptos Narrow"/>
          </a:endParaRPr>
        </a:p>
      </xdr:txBody>
    </xdr:sp>
    <xdr:clientData/>
  </xdr:twoCellAnchor>
  <xdr:twoCellAnchor>
    <xdr:from>
      <xdr:col>0</xdr:col>
      <xdr:colOff>63504</xdr:colOff>
      <xdr:row>30</xdr:row>
      <xdr:rowOff>80680</xdr:rowOff>
    </xdr:from>
    <xdr:to>
      <xdr:col>0</xdr:col>
      <xdr:colOff>1435104</xdr:colOff>
      <xdr:row>32</xdr:row>
      <xdr:rowOff>134469</xdr:rowOff>
    </xdr:to>
    <xdr:sp macro="" textlink="$B$34">
      <xdr:nvSpPr>
        <xdr:cNvPr id="4" name="Rounded Rectangle 3">
          <a:extLst>
            <a:ext uri="{FF2B5EF4-FFF2-40B4-BE49-F238E27FC236}">
              <a16:creationId xmlns:a16="http://schemas.microsoft.com/office/drawing/2014/main" id="{B67EDD4B-75CB-6437-C168-C13DFA69547C}"/>
            </a:ext>
          </a:extLst>
        </xdr:cNvPr>
        <xdr:cNvSpPr/>
      </xdr:nvSpPr>
      <xdr:spPr>
        <a:xfrm>
          <a:off x="63504" y="6517993"/>
          <a:ext cx="1371600" cy="466539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B8A387D9-30B1-EC42-B56E-6C33B033265B}" type="TxLink">
            <a:rPr lang="en-US" sz="1200" b="0" i="0" u="none" strike="noStrike">
              <a:solidFill>
                <a:srgbClr val="000000"/>
              </a:solidFill>
              <a:latin typeface="Aptos Narrow"/>
            </a:rPr>
            <a:pPr algn="ctr"/>
            <a:t> 104.619,00 kr. </a:t>
          </a:fld>
          <a:endParaRPr lang="en-GB" sz="1100"/>
        </a:p>
      </xdr:txBody>
    </xdr:sp>
    <xdr:clientData/>
  </xdr:twoCellAnchor>
  <xdr:twoCellAnchor>
    <xdr:from>
      <xdr:col>0</xdr:col>
      <xdr:colOff>63505</xdr:colOff>
      <xdr:row>23</xdr:row>
      <xdr:rowOff>23908</xdr:rowOff>
    </xdr:from>
    <xdr:to>
      <xdr:col>0</xdr:col>
      <xdr:colOff>1435105</xdr:colOff>
      <xdr:row>27</xdr:row>
      <xdr:rowOff>61260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67450643-C82F-0143-B64A-B5111A5DF4DE}"/>
            </a:ext>
          </a:extLst>
        </xdr:cNvPr>
        <xdr:cNvSpPr/>
      </xdr:nvSpPr>
      <xdr:spPr>
        <a:xfrm>
          <a:off x="63505" y="5016596"/>
          <a:ext cx="1371600" cy="862852"/>
        </a:xfrm>
        <a:prstGeom prst="roundRect">
          <a:avLst/>
        </a:prstGeom>
        <a:solidFill>
          <a:schemeClr val="accent6">
            <a:lumMod val="50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i="0" u="none" strike="noStrike">
              <a:solidFill>
                <a:schemeClr val="bg1">
                  <a:lumMod val="75000"/>
                </a:schemeClr>
              </a:solidFill>
              <a:latin typeface="Aptos Narrow"/>
            </a:rPr>
            <a:t> Finansielt</a:t>
          </a:r>
        </a:p>
      </xdr:txBody>
    </xdr:sp>
    <xdr:clientData/>
  </xdr:twoCellAnchor>
  <xdr:twoCellAnchor>
    <xdr:from>
      <xdr:col>0</xdr:col>
      <xdr:colOff>1470970</xdr:colOff>
      <xdr:row>23</xdr:row>
      <xdr:rowOff>23908</xdr:rowOff>
    </xdr:from>
    <xdr:to>
      <xdr:col>3</xdr:col>
      <xdr:colOff>676578</xdr:colOff>
      <xdr:row>27</xdr:row>
      <xdr:rowOff>61260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3FF77A3E-46A0-4545-9889-1122492C0FA0}"/>
            </a:ext>
          </a:extLst>
        </xdr:cNvPr>
        <xdr:cNvSpPr/>
      </xdr:nvSpPr>
      <xdr:spPr>
        <a:xfrm>
          <a:off x="1470970" y="5016596"/>
          <a:ext cx="2840983" cy="862852"/>
        </a:xfrm>
        <a:prstGeom prst="roundRect">
          <a:avLst/>
        </a:prstGeom>
        <a:solidFill>
          <a:schemeClr val="accent4">
            <a:lumMod val="50000"/>
          </a:schemeClr>
        </a:solidFill>
        <a:ln>
          <a:solidFill>
            <a:schemeClr val="accent4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i="0" u="none" strike="noStrike">
              <a:solidFill>
                <a:schemeClr val="bg1">
                  <a:lumMod val="75000"/>
                </a:schemeClr>
              </a:solidFill>
              <a:latin typeface="Aptos Narrow"/>
            </a:rPr>
            <a:t> Proces</a:t>
          </a:r>
        </a:p>
      </xdr:txBody>
    </xdr:sp>
    <xdr:clientData/>
  </xdr:twoCellAnchor>
  <xdr:twoCellAnchor>
    <xdr:from>
      <xdr:col>0</xdr:col>
      <xdr:colOff>1470970</xdr:colOff>
      <xdr:row>27</xdr:row>
      <xdr:rowOff>94127</xdr:rowOff>
    </xdr:from>
    <xdr:to>
      <xdr:col>2</xdr:col>
      <xdr:colOff>37364</xdr:colOff>
      <xdr:row>30</xdr:row>
      <xdr:rowOff>37649</xdr:rowOff>
    </xdr:to>
    <xdr:sp macro="" textlink="$A$35">
      <xdr:nvSpPr>
        <xdr:cNvPr id="8" name="Rounded Rectangle 7">
          <a:extLst>
            <a:ext uri="{FF2B5EF4-FFF2-40B4-BE49-F238E27FC236}">
              <a16:creationId xmlns:a16="http://schemas.microsoft.com/office/drawing/2014/main" id="{6C514320-8631-744C-AA37-DCE27D1575AB}"/>
            </a:ext>
          </a:extLst>
        </xdr:cNvPr>
        <xdr:cNvSpPr/>
      </xdr:nvSpPr>
      <xdr:spPr>
        <a:xfrm>
          <a:off x="1470970" y="5912315"/>
          <a:ext cx="1376269" cy="562647"/>
        </a:xfrm>
        <a:prstGeom prst="roundRect">
          <a:avLst/>
        </a:prstGeom>
        <a:solidFill>
          <a:schemeClr val="accent4">
            <a:lumMod val="75000"/>
          </a:schemeClr>
        </a:solidFill>
        <a:ln>
          <a:solidFill>
            <a:schemeClr val="accent4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6A56FE2-1202-5E45-8C12-B01B11A49E69}" type="TxLink">
            <a:rPr lang="en-US" sz="1300" b="1" i="0" u="none" strike="noStrike">
              <a:solidFill>
                <a:schemeClr val="bg1">
                  <a:lumMod val="75000"/>
                </a:schemeClr>
              </a:solidFill>
              <a:latin typeface="Aptos Narrow"/>
            </a:rPr>
            <a:pPr algn="ctr"/>
            <a:t>Perioder med brudt lager</a:t>
          </a:fld>
          <a:endParaRPr lang="en-US" sz="1300" b="1" i="0" u="none" strike="noStrike">
            <a:solidFill>
              <a:schemeClr val="bg1">
                <a:lumMod val="75000"/>
              </a:schemeClr>
            </a:solidFill>
            <a:latin typeface="Aptos Narrow"/>
          </a:endParaRPr>
        </a:p>
      </xdr:txBody>
    </xdr:sp>
    <xdr:clientData/>
  </xdr:twoCellAnchor>
  <xdr:twoCellAnchor>
    <xdr:from>
      <xdr:col>2</xdr:col>
      <xdr:colOff>134213</xdr:colOff>
      <xdr:row>27</xdr:row>
      <xdr:rowOff>94127</xdr:rowOff>
    </xdr:from>
    <xdr:to>
      <xdr:col>3</xdr:col>
      <xdr:colOff>676578</xdr:colOff>
      <xdr:row>30</xdr:row>
      <xdr:rowOff>37649</xdr:rowOff>
    </xdr:to>
    <xdr:sp macro="" textlink="$A$36">
      <xdr:nvSpPr>
        <xdr:cNvPr id="9" name="Rounded Rectangle 8">
          <a:extLst>
            <a:ext uri="{FF2B5EF4-FFF2-40B4-BE49-F238E27FC236}">
              <a16:creationId xmlns:a16="http://schemas.microsoft.com/office/drawing/2014/main" id="{5BEACE2E-3C5A-994A-8ECD-AAD5D9007C9C}"/>
            </a:ext>
          </a:extLst>
        </xdr:cNvPr>
        <xdr:cNvSpPr/>
      </xdr:nvSpPr>
      <xdr:spPr>
        <a:xfrm>
          <a:off x="2944088" y="5912315"/>
          <a:ext cx="1367865" cy="562647"/>
        </a:xfrm>
        <a:prstGeom prst="roundRect">
          <a:avLst/>
        </a:prstGeom>
        <a:solidFill>
          <a:schemeClr val="accent4">
            <a:lumMod val="75000"/>
          </a:schemeClr>
        </a:solidFill>
        <a:ln>
          <a:solidFill>
            <a:schemeClr val="accent4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0BB7229-2082-F347-B097-6D9D04476197}" type="TxLink">
            <a:rPr lang="en-US" sz="1300" b="1" i="0" u="none" strike="noStrike">
              <a:solidFill>
                <a:schemeClr val="bg1">
                  <a:lumMod val="75000"/>
                </a:schemeClr>
              </a:solidFill>
              <a:latin typeface="Aptos Narrow"/>
            </a:rPr>
            <a:pPr algn="ctr"/>
            <a:t>Varians i produktionen</a:t>
          </a:fld>
          <a:endParaRPr lang="en-US" sz="1300" b="1" i="0" u="none" strike="noStrike">
            <a:solidFill>
              <a:schemeClr val="bg1">
                <a:lumMod val="75000"/>
              </a:schemeClr>
            </a:solidFill>
            <a:latin typeface="Aptos Narrow"/>
          </a:endParaRPr>
        </a:p>
      </xdr:txBody>
    </xdr:sp>
    <xdr:clientData/>
  </xdr:twoCellAnchor>
  <xdr:twoCellAnchor>
    <xdr:from>
      <xdr:col>0</xdr:col>
      <xdr:colOff>1470970</xdr:colOff>
      <xdr:row>30</xdr:row>
      <xdr:rowOff>80680</xdr:rowOff>
    </xdr:from>
    <xdr:to>
      <xdr:col>2</xdr:col>
      <xdr:colOff>37364</xdr:colOff>
      <xdr:row>32</xdr:row>
      <xdr:rowOff>134469</xdr:rowOff>
    </xdr:to>
    <xdr:sp macro="" textlink="$B$35">
      <xdr:nvSpPr>
        <xdr:cNvPr id="10" name="Rounded Rectangle 9">
          <a:extLst>
            <a:ext uri="{FF2B5EF4-FFF2-40B4-BE49-F238E27FC236}">
              <a16:creationId xmlns:a16="http://schemas.microsoft.com/office/drawing/2014/main" id="{9AEB9808-73A5-9340-B1CB-FED477FB7F87}"/>
            </a:ext>
          </a:extLst>
        </xdr:cNvPr>
        <xdr:cNvSpPr/>
      </xdr:nvSpPr>
      <xdr:spPr>
        <a:xfrm>
          <a:off x="1470970" y="6517993"/>
          <a:ext cx="1376269" cy="466539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accent4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F437DE5F-FBF9-534A-B370-8F47AD0B8100}" type="TxLink">
            <a:rPr lang="en-US" sz="1200" b="0" i="0" u="none" strike="noStrike">
              <a:solidFill>
                <a:srgbClr val="000000"/>
              </a:solidFill>
              <a:latin typeface="Aptos Narrow"/>
            </a:rPr>
            <a:pPr algn="ctr"/>
            <a:t>0</a:t>
          </a:fld>
          <a:endParaRPr lang="en-GB" sz="1100"/>
        </a:p>
      </xdr:txBody>
    </xdr:sp>
    <xdr:clientData/>
  </xdr:twoCellAnchor>
  <xdr:twoCellAnchor>
    <xdr:from>
      <xdr:col>2</xdr:col>
      <xdr:colOff>134213</xdr:colOff>
      <xdr:row>30</xdr:row>
      <xdr:rowOff>80680</xdr:rowOff>
    </xdr:from>
    <xdr:to>
      <xdr:col>3</xdr:col>
      <xdr:colOff>676578</xdr:colOff>
      <xdr:row>32</xdr:row>
      <xdr:rowOff>134469</xdr:rowOff>
    </xdr:to>
    <xdr:sp macro="" textlink="$B$36">
      <xdr:nvSpPr>
        <xdr:cNvPr id="11" name="Rounded Rectangle 10">
          <a:extLst>
            <a:ext uri="{FF2B5EF4-FFF2-40B4-BE49-F238E27FC236}">
              <a16:creationId xmlns:a16="http://schemas.microsoft.com/office/drawing/2014/main" id="{8DEA0A5F-E8C1-E645-8707-0E58A45842AC}"/>
            </a:ext>
          </a:extLst>
        </xdr:cNvPr>
        <xdr:cNvSpPr/>
      </xdr:nvSpPr>
      <xdr:spPr>
        <a:xfrm>
          <a:off x="2944088" y="6517993"/>
          <a:ext cx="1367865" cy="466539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accent4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BE894BB5-1B7F-B94F-9268-7A08FB26E6A5}" type="TxLink">
            <a:rPr lang="en-US" sz="1200" b="0" i="0" u="none" strike="noStrike">
              <a:solidFill>
                <a:srgbClr val="000000"/>
              </a:solidFill>
              <a:latin typeface="Aptos Narrow"/>
            </a:rPr>
            <a:pPr algn="ctr"/>
            <a:t>0,00</a:t>
          </a:fld>
          <a:endParaRPr lang="en-GB" sz="1100"/>
        </a:p>
      </xdr:txBody>
    </xdr:sp>
    <xdr:clientData/>
  </xdr:twoCellAnchor>
  <xdr:twoCellAnchor>
    <xdr:from>
      <xdr:col>3</xdr:col>
      <xdr:colOff>726898</xdr:colOff>
      <xdr:row>23</xdr:row>
      <xdr:rowOff>23908</xdr:rowOff>
    </xdr:from>
    <xdr:to>
      <xdr:col>7</xdr:col>
      <xdr:colOff>254757</xdr:colOff>
      <xdr:row>27</xdr:row>
      <xdr:rowOff>61260</xdr:rowOff>
    </xdr:to>
    <xdr:sp macro="" textlink="">
      <xdr:nvSpPr>
        <xdr:cNvPr id="12" name="Rounded Rectangle 11">
          <a:extLst>
            <a:ext uri="{FF2B5EF4-FFF2-40B4-BE49-F238E27FC236}">
              <a16:creationId xmlns:a16="http://schemas.microsoft.com/office/drawing/2014/main" id="{88C06822-560F-2945-96F0-9A88B647AECD}"/>
            </a:ext>
          </a:extLst>
        </xdr:cNvPr>
        <xdr:cNvSpPr/>
      </xdr:nvSpPr>
      <xdr:spPr>
        <a:xfrm>
          <a:off x="4362273" y="5016596"/>
          <a:ext cx="2829859" cy="862852"/>
        </a:xfrm>
        <a:prstGeom prst="roundRect">
          <a:avLst/>
        </a:prstGeom>
        <a:solidFill>
          <a:schemeClr val="accent2">
            <a:lumMod val="50000"/>
          </a:schemeClr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i="0" u="none" strike="noStrike">
              <a:solidFill>
                <a:schemeClr val="bg1">
                  <a:lumMod val="75000"/>
                </a:schemeClr>
              </a:solidFill>
              <a:latin typeface="Aptos Narrow"/>
            </a:rPr>
            <a:t> Kunder</a:t>
          </a:r>
        </a:p>
      </xdr:txBody>
    </xdr:sp>
    <xdr:clientData/>
  </xdr:twoCellAnchor>
  <xdr:twoCellAnchor>
    <xdr:from>
      <xdr:col>3</xdr:col>
      <xdr:colOff>726899</xdr:colOff>
      <xdr:row>27</xdr:row>
      <xdr:rowOff>94127</xdr:rowOff>
    </xdr:from>
    <xdr:to>
      <xdr:col>5</xdr:col>
      <xdr:colOff>440028</xdr:colOff>
      <xdr:row>30</xdr:row>
      <xdr:rowOff>37649</xdr:rowOff>
    </xdr:to>
    <xdr:sp macro="" textlink="$A$37">
      <xdr:nvSpPr>
        <xdr:cNvPr id="17" name="Rounded Rectangle 16">
          <a:extLst>
            <a:ext uri="{FF2B5EF4-FFF2-40B4-BE49-F238E27FC236}">
              <a16:creationId xmlns:a16="http://schemas.microsoft.com/office/drawing/2014/main" id="{53EF24E7-BB35-3A48-B4EB-0711A6008A0D}"/>
            </a:ext>
          </a:extLst>
        </xdr:cNvPr>
        <xdr:cNvSpPr/>
      </xdr:nvSpPr>
      <xdr:spPr>
        <a:xfrm>
          <a:off x="4362274" y="5912315"/>
          <a:ext cx="1364129" cy="562647"/>
        </a:xfrm>
        <a:prstGeom prst="roundRect">
          <a:avLst/>
        </a:prstGeom>
        <a:solidFill>
          <a:schemeClr val="accent2">
            <a:lumMod val="75000"/>
          </a:schemeClr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AE47A6A3-5A8E-C04E-A9BB-7D141558917E}" type="TxLink">
            <a:rPr lang="en-US" sz="1300" b="1" i="0" u="none" strike="noStrike">
              <a:solidFill>
                <a:schemeClr val="bg1">
                  <a:lumMod val="75000"/>
                </a:schemeClr>
              </a:solidFill>
              <a:latin typeface="Aptos Narrow"/>
            </a:rPr>
            <a:pPr algn="ctr"/>
            <a:t>Perioder med back-log</a:t>
          </a:fld>
          <a:endParaRPr lang="en-US" sz="1300" b="1" i="0" u="none" strike="noStrike">
            <a:solidFill>
              <a:schemeClr val="bg1">
                <a:lumMod val="75000"/>
              </a:schemeClr>
            </a:solidFill>
            <a:latin typeface="Aptos Narrow"/>
          </a:endParaRPr>
        </a:p>
      </xdr:txBody>
    </xdr:sp>
    <xdr:clientData/>
  </xdr:twoCellAnchor>
  <xdr:twoCellAnchor>
    <xdr:from>
      <xdr:col>5</xdr:col>
      <xdr:colOff>541629</xdr:colOff>
      <xdr:row>27</xdr:row>
      <xdr:rowOff>94127</xdr:rowOff>
    </xdr:from>
    <xdr:to>
      <xdr:col>7</xdr:col>
      <xdr:colOff>254758</xdr:colOff>
      <xdr:row>30</xdr:row>
      <xdr:rowOff>37649</xdr:rowOff>
    </xdr:to>
    <xdr:sp macro="" textlink="$A$38">
      <xdr:nvSpPr>
        <xdr:cNvPr id="18" name="Rounded Rectangle 17">
          <a:extLst>
            <a:ext uri="{FF2B5EF4-FFF2-40B4-BE49-F238E27FC236}">
              <a16:creationId xmlns:a16="http://schemas.microsoft.com/office/drawing/2014/main" id="{484A3F33-C063-E24E-A46E-36FACCDC8E6E}"/>
            </a:ext>
          </a:extLst>
        </xdr:cNvPr>
        <xdr:cNvSpPr/>
      </xdr:nvSpPr>
      <xdr:spPr>
        <a:xfrm>
          <a:off x="5828004" y="5912315"/>
          <a:ext cx="1364129" cy="562647"/>
        </a:xfrm>
        <a:prstGeom prst="roundRect">
          <a:avLst/>
        </a:prstGeom>
        <a:solidFill>
          <a:schemeClr val="accent2">
            <a:lumMod val="75000"/>
          </a:schemeClr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6B5BD784-13E8-F043-B828-2591F9078A39}" type="TxLink">
            <a:rPr lang="en-US" sz="1300" b="1" i="0" u="none" strike="noStrike">
              <a:solidFill>
                <a:schemeClr val="bg1">
                  <a:lumMod val="75000"/>
                </a:schemeClr>
              </a:solidFill>
              <a:latin typeface="Aptos Narrow"/>
            </a:rPr>
            <a:pPr algn="ctr"/>
            <a:t>Miljøpåvirkning (kg CO2e)</a:t>
          </a:fld>
          <a:endParaRPr lang="en-US" sz="1300" b="1" i="0" u="none" strike="noStrike">
            <a:solidFill>
              <a:schemeClr val="bg1">
                <a:lumMod val="75000"/>
              </a:schemeClr>
            </a:solidFill>
            <a:latin typeface="Aptos Narrow"/>
          </a:endParaRPr>
        </a:p>
      </xdr:txBody>
    </xdr:sp>
    <xdr:clientData/>
  </xdr:twoCellAnchor>
  <xdr:twoCellAnchor>
    <xdr:from>
      <xdr:col>3</xdr:col>
      <xdr:colOff>726899</xdr:colOff>
      <xdr:row>30</xdr:row>
      <xdr:rowOff>80680</xdr:rowOff>
    </xdr:from>
    <xdr:to>
      <xdr:col>5</xdr:col>
      <xdr:colOff>440028</xdr:colOff>
      <xdr:row>32</xdr:row>
      <xdr:rowOff>134469</xdr:rowOff>
    </xdr:to>
    <xdr:sp macro="" textlink="$B$37">
      <xdr:nvSpPr>
        <xdr:cNvPr id="19" name="Rounded Rectangle 18">
          <a:extLst>
            <a:ext uri="{FF2B5EF4-FFF2-40B4-BE49-F238E27FC236}">
              <a16:creationId xmlns:a16="http://schemas.microsoft.com/office/drawing/2014/main" id="{FFCBC3CA-C154-D441-A0B1-51E8E60D80C5}"/>
            </a:ext>
          </a:extLst>
        </xdr:cNvPr>
        <xdr:cNvSpPr/>
      </xdr:nvSpPr>
      <xdr:spPr>
        <a:xfrm>
          <a:off x="4362274" y="6517993"/>
          <a:ext cx="1364129" cy="466539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C4D7FAD0-EA44-E348-A208-96FED50D4928}" type="TxLink">
            <a:rPr lang="en-US" sz="1200" b="0" i="0" u="none" strike="noStrike">
              <a:solidFill>
                <a:srgbClr val="000000"/>
              </a:solidFill>
              <a:latin typeface="Aptos Narrow"/>
            </a:rPr>
            <a:pPr algn="ctr"/>
            <a:t>10</a:t>
          </a:fld>
          <a:endParaRPr lang="en-GB" sz="1100"/>
        </a:p>
      </xdr:txBody>
    </xdr:sp>
    <xdr:clientData/>
  </xdr:twoCellAnchor>
  <xdr:twoCellAnchor>
    <xdr:from>
      <xdr:col>5</xdr:col>
      <xdr:colOff>541629</xdr:colOff>
      <xdr:row>30</xdr:row>
      <xdr:rowOff>80680</xdr:rowOff>
    </xdr:from>
    <xdr:to>
      <xdr:col>7</xdr:col>
      <xdr:colOff>254758</xdr:colOff>
      <xdr:row>32</xdr:row>
      <xdr:rowOff>134469</xdr:rowOff>
    </xdr:to>
    <xdr:sp macro="" textlink="$B$38">
      <xdr:nvSpPr>
        <xdr:cNvPr id="20" name="Rounded Rectangle 19">
          <a:extLst>
            <a:ext uri="{FF2B5EF4-FFF2-40B4-BE49-F238E27FC236}">
              <a16:creationId xmlns:a16="http://schemas.microsoft.com/office/drawing/2014/main" id="{ACC7F9AB-8B48-CA44-9FC3-3979931D4D6A}"/>
            </a:ext>
          </a:extLst>
        </xdr:cNvPr>
        <xdr:cNvSpPr/>
      </xdr:nvSpPr>
      <xdr:spPr>
        <a:xfrm>
          <a:off x="5828004" y="6517993"/>
          <a:ext cx="1364129" cy="466539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2BFA3597-BF23-A84B-BAFB-2C422278236C}" type="TxLink">
            <a:rPr lang="en-US" sz="1200" b="0" i="0" u="none" strike="noStrike">
              <a:solidFill>
                <a:srgbClr val="000000"/>
              </a:solidFill>
              <a:latin typeface="Aptos Narrow"/>
            </a:rPr>
            <a:pPr algn="ctr"/>
            <a:t>0,00</a:t>
          </a:fld>
          <a:r>
            <a:rPr lang="en-US" sz="1200" b="0" i="0" u="none" strike="noStrike">
              <a:solidFill>
                <a:srgbClr val="000000"/>
              </a:solidFill>
              <a:latin typeface="Aptos Narrow"/>
            </a:rPr>
            <a:t> kg CO</a:t>
          </a:r>
          <a:r>
            <a:rPr lang="en-US" sz="1050" b="0" i="0" u="none" strike="noStrike">
              <a:solidFill>
                <a:srgbClr val="000000"/>
              </a:solidFill>
              <a:latin typeface="Aptos Narrow"/>
            </a:rPr>
            <a:t>2</a:t>
          </a:r>
          <a:r>
            <a:rPr lang="en-US" sz="1200" b="0" i="0" u="none" strike="noStrike">
              <a:solidFill>
                <a:srgbClr val="000000"/>
              </a:solidFill>
              <a:latin typeface="Aptos Narrow"/>
            </a:rPr>
            <a:t>e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D8584-6BFF-A84A-BB00-2C7934829FCF}">
  <dimension ref="A1:K41"/>
  <sheetViews>
    <sheetView tabSelected="1" zoomScaleNormal="100" workbookViewId="0">
      <selection activeCell="E10" sqref="E10"/>
    </sheetView>
  </sheetViews>
  <sheetFormatPr defaultColWidth="11" defaultRowHeight="16"/>
  <cols>
    <col min="1" max="1" width="26" bestFit="1" customWidth="1"/>
    <col min="3" max="3" width="14.58203125" bestFit="1" customWidth="1"/>
    <col min="7" max="7" width="12.5" bestFit="1" customWidth="1"/>
  </cols>
  <sheetData>
    <row r="1" spans="1:11">
      <c r="A1" s="1" t="s">
        <v>0</v>
      </c>
      <c r="B1" s="2">
        <v>500</v>
      </c>
      <c r="D1" s="2" t="s">
        <v>1</v>
      </c>
    </row>
    <row r="2" spans="1:11">
      <c r="A2" s="1" t="s">
        <v>2</v>
      </c>
      <c r="B2" s="2">
        <v>300</v>
      </c>
      <c r="D2" s="3" t="s">
        <v>3</v>
      </c>
      <c r="E2" t="s">
        <v>4</v>
      </c>
    </row>
    <row r="3" spans="1:11">
      <c r="D3" s="6" t="s">
        <v>5</v>
      </c>
    </row>
    <row r="4" spans="1:11">
      <c r="D4" s="7" t="s">
        <v>6</v>
      </c>
    </row>
    <row r="5" spans="1:11" ht="16.5" thickBot="1"/>
    <row r="6" spans="1:11">
      <c r="A6" s="11"/>
      <c r="B6" s="27" t="s">
        <v>7</v>
      </c>
      <c r="C6" s="28"/>
      <c r="D6" s="28"/>
      <c r="E6" s="28"/>
      <c r="F6" s="28"/>
      <c r="G6" s="28"/>
      <c r="H6" s="28"/>
      <c r="I6" s="28"/>
      <c r="J6" s="28"/>
      <c r="K6" s="29"/>
    </row>
    <row r="7" spans="1:11" ht="16.5" thickBot="1">
      <c r="A7" s="9"/>
      <c r="B7" s="16" t="s">
        <v>8</v>
      </c>
      <c r="C7" s="17" t="s">
        <v>9</v>
      </c>
      <c r="D7" s="17" t="s">
        <v>10</v>
      </c>
      <c r="E7" s="17" t="s">
        <v>11</v>
      </c>
      <c r="F7" s="17" t="s">
        <v>12</v>
      </c>
      <c r="G7" s="17" t="s">
        <v>13</v>
      </c>
      <c r="H7" s="17" t="s">
        <v>14</v>
      </c>
      <c r="I7" s="17" t="s">
        <v>15</v>
      </c>
      <c r="J7" s="17" t="s">
        <v>16</v>
      </c>
      <c r="K7" s="18" t="s">
        <v>17</v>
      </c>
    </row>
    <row r="8" spans="1:11">
      <c r="A8" s="10" t="s">
        <v>18</v>
      </c>
      <c r="B8" s="19">
        <v>330</v>
      </c>
      <c r="C8" s="20">
        <v>425</v>
      </c>
      <c r="D8" s="20">
        <v>750</v>
      </c>
      <c r="E8" s="20">
        <v>720</v>
      </c>
      <c r="F8" s="20">
        <v>405</v>
      </c>
      <c r="G8" s="20">
        <v>520</v>
      </c>
      <c r="H8" s="20">
        <v>450</v>
      </c>
      <c r="I8" s="20">
        <v>320</v>
      </c>
      <c r="J8" s="20">
        <v>520</v>
      </c>
      <c r="K8" s="21">
        <v>335</v>
      </c>
    </row>
    <row r="9" spans="1:11">
      <c r="A9" s="10" t="s">
        <v>19</v>
      </c>
      <c r="B9" s="12">
        <f>IF(B10&gt;0,1,0)</f>
        <v>0</v>
      </c>
      <c r="C9" s="4">
        <f t="shared" ref="C9:K9" si="0">IF(C10&gt;0,1,0)</f>
        <v>0</v>
      </c>
      <c r="D9" s="4">
        <f t="shared" si="0"/>
        <v>0</v>
      </c>
      <c r="E9" s="4">
        <f t="shared" si="0"/>
        <v>0</v>
      </c>
      <c r="F9" s="4">
        <f t="shared" si="0"/>
        <v>0</v>
      </c>
      <c r="G9" s="4">
        <f t="shared" si="0"/>
        <v>0</v>
      </c>
      <c r="H9" s="4">
        <f t="shared" si="0"/>
        <v>0</v>
      </c>
      <c r="I9" s="4">
        <f t="shared" si="0"/>
        <v>0</v>
      </c>
      <c r="J9" s="4">
        <f t="shared" si="0"/>
        <v>0</v>
      </c>
      <c r="K9" s="13">
        <f t="shared" si="0"/>
        <v>0</v>
      </c>
    </row>
    <row r="10" spans="1:11">
      <c r="A10" s="10" t="s">
        <v>20</v>
      </c>
      <c r="B10" s="25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1">
      <c r="A11" s="10" t="s">
        <v>21</v>
      </c>
      <c r="B11" s="12">
        <f>MAX(0,B2+B10-B8)</f>
        <v>0</v>
      </c>
      <c r="C11" s="4">
        <f t="shared" ref="C11:F11" si="1">MAX(0,B11+C10-C8-B12)</f>
        <v>0</v>
      </c>
      <c r="D11" s="4">
        <f t="shared" si="1"/>
        <v>0</v>
      </c>
      <c r="E11" s="4">
        <f t="shared" si="1"/>
        <v>0</v>
      </c>
      <c r="F11" s="4">
        <f t="shared" si="1"/>
        <v>0</v>
      </c>
      <c r="G11" s="4">
        <f>MAX(0,F11+G10-G8-F12)</f>
        <v>0</v>
      </c>
      <c r="H11" s="4">
        <f>MAX(0,G11+H10-H8-G12)</f>
        <v>0</v>
      </c>
      <c r="I11" s="4">
        <f t="shared" ref="I11" si="2">MAX(0,H11+I10-I8-H12)</f>
        <v>0</v>
      </c>
      <c r="J11" s="4">
        <f t="shared" ref="J11" si="3">MAX(0,I11+J10-J8-I12)</f>
        <v>0</v>
      </c>
      <c r="K11" s="4">
        <f t="shared" ref="K11" si="4">MAX(0,J11+K10-K8-J12)</f>
        <v>0</v>
      </c>
    </row>
    <row r="12" spans="1:11" ht="16.5" thickBot="1">
      <c r="A12" s="10" t="s">
        <v>22</v>
      </c>
      <c r="B12" s="14">
        <f>MAX(0,B8-B10-B2)</f>
        <v>30</v>
      </c>
      <c r="C12" s="15">
        <f>MAX(0,C8+B12-C10-B11)</f>
        <v>455</v>
      </c>
      <c r="D12" s="15">
        <f t="shared" ref="D12:K12" si="5">MAX(0,D8+C12-D10-C11)</f>
        <v>1205</v>
      </c>
      <c r="E12" s="15">
        <f t="shared" si="5"/>
        <v>1925</v>
      </c>
      <c r="F12" s="15">
        <f t="shared" si="5"/>
        <v>2330</v>
      </c>
      <c r="G12" s="15">
        <f t="shared" si="5"/>
        <v>2850</v>
      </c>
      <c r="H12" s="15">
        <f t="shared" si="5"/>
        <v>3300</v>
      </c>
      <c r="I12" s="15">
        <f t="shared" si="5"/>
        <v>3620</v>
      </c>
      <c r="J12" s="15">
        <f t="shared" si="5"/>
        <v>4140</v>
      </c>
      <c r="K12" s="15">
        <f t="shared" si="5"/>
        <v>4475</v>
      </c>
    </row>
    <row r="13" spans="1:11">
      <c r="A13" s="1"/>
    </row>
    <row r="14" spans="1:11">
      <c r="A14" s="1"/>
    </row>
    <row r="15" spans="1:11">
      <c r="A15" s="1" t="s">
        <v>23</v>
      </c>
      <c r="B15" s="5">
        <v>495</v>
      </c>
      <c r="C15" s="5">
        <v>240</v>
      </c>
      <c r="D15" s="5">
        <v>285</v>
      </c>
      <c r="E15" s="5">
        <v>705</v>
      </c>
      <c r="F15" s="5">
        <v>510</v>
      </c>
      <c r="G15" s="5">
        <v>540</v>
      </c>
      <c r="H15" s="5">
        <v>345</v>
      </c>
      <c r="I15" s="5">
        <v>225</v>
      </c>
      <c r="J15" s="5">
        <v>600</v>
      </c>
      <c r="K15" s="5">
        <v>315</v>
      </c>
    </row>
    <row r="16" spans="1:11">
      <c r="A16" s="1" t="s">
        <v>24</v>
      </c>
      <c r="B16" s="8">
        <v>2.2672629687824868</v>
      </c>
      <c r="C16" s="8">
        <v>2.2672629687824868</v>
      </c>
      <c r="D16" s="8">
        <v>2.2672629687824868</v>
      </c>
      <c r="E16" s="8">
        <v>2.2672629687824868</v>
      </c>
      <c r="F16" s="8">
        <v>2.2672629687824868</v>
      </c>
      <c r="G16" s="8">
        <v>2.2672629687824868</v>
      </c>
      <c r="H16" s="8">
        <v>2.2672629687824868</v>
      </c>
      <c r="I16" s="8">
        <v>2.2672629687824868</v>
      </c>
      <c r="J16" s="8">
        <v>2.2672629687824868</v>
      </c>
      <c r="K16" s="8">
        <v>2.2672629687824868</v>
      </c>
    </row>
    <row r="17" spans="1:11">
      <c r="A17" s="1" t="s">
        <v>25</v>
      </c>
      <c r="B17" s="8">
        <v>1.2142030042687593</v>
      </c>
      <c r="C17" s="8">
        <v>1.5919407538231634</v>
      </c>
      <c r="D17" s="8">
        <v>0.4019946516692563</v>
      </c>
      <c r="E17" s="8">
        <v>1.4350783722970242</v>
      </c>
      <c r="F17" s="8">
        <v>0.38274212550672315</v>
      </c>
      <c r="G17" s="8">
        <v>1.420274952218197</v>
      </c>
      <c r="H17" s="8">
        <v>1.9841706266023482</v>
      </c>
      <c r="I17" s="8">
        <v>0.95513080689930252</v>
      </c>
      <c r="J17" s="8">
        <v>1.2309952875979746</v>
      </c>
      <c r="K17" s="8">
        <v>0.59864975447327806</v>
      </c>
    </row>
    <row r="18" spans="1:11">
      <c r="A18" s="1" t="s">
        <v>26</v>
      </c>
      <c r="B18" s="8">
        <v>4.3</v>
      </c>
      <c r="C18" s="8">
        <v>4.3</v>
      </c>
      <c r="D18" s="8">
        <v>4.3</v>
      </c>
      <c r="E18" s="8">
        <v>4.3</v>
      </c>
      <c r="F18" s="8">
        <v>4.3</v>
      </c>
      <c r="G18" s="8">
        <v>4.3</v>
      </c>
      <c r="H18" s="8">
        <v>4.3</v>
      </c>
      <c r="I18" s="8">
        <v>4.3</v>
      </c>
      <c r="J18" s="8">
        <v>4.3</v>
      </c>
      <c r="K18" s="8">
        <v>4.3</v>
      </c>
    </row>
    <row r="19" spans="1:11">
      <c r="A19" s="1" t="s">
        <v>27</v>
      </c>
      <c r="B19" s="8">
        <v>99.002958000906105</v>
      </c>
      <c r="C19" s="8">
        <v>4.6340946844725668</v>
      </c>
      <c r="D19" s="8">
        <v>36.32782062555178</v>
      </c>
      <c r="E19" s="8">
        <v>84.695812235748974</v>
      </c>
      <c r="F19" s="8">
        <v>70.647802293855705</v>
      </c>
      <c r="G19" s="8">
        <v>16.932517905894407</v>
      </c>
      <c r="H19" s="8">
        <v>74.768237514236318</v>
      </c>
      <c r="I19" s="8">
        <v>41.448503078787489</v>
      </c>
      <c r="J19" s="8">
        <v>87.621274000230414</v>
      </c>
      <c r="K19" s="8">
        <v>58.397595611182126</v>
      </c>
    </row>
    <row r="20" spans="1:11">
      <c r="A20" s="1" t="s">
        <v>28</v>
      </c>
      <c r="B20" s="8">
        <v>4.1929234987077235E-2</v>
      </c>
      <c r="C20" s="8">
        <v>5.0444334950660363E-2</v>
      </c>
      <c r="D20" s="8">
        <v>0.29930387285022231</v>
      </c>
      <c r="E20" s="8">
        <v>0.14113697797144531</v>
      </c>
      <c r="F20" s="8">
        <v>0.86005098275499625</v>
      </c>
      <c r="G20" s="8">
        <v>0.51790936068349047</v>
      </c>
      <c r="H20" s="8">
        <v>0.40508510963227717</v>
      </c>
      <c r="I20" s="8">
        <v>0.11422846639468476</v>
      </c>
      <c r="J20" s="8">
        <v>0.99614458274473738</v>
      </c>
      <c r="K20" s="8">
        <v>0.50684109398630051</v>
      </c>
    </row>
    <row r="23" spans="1:11" ht="34" customHeight="1">
      <c r="A23" s="22" t="s">
        <v>29</v>
      </c>
    </row>
    <row r="34" spans="1:7">
      <c r="A34" t="s">
        <v>30</v>
      </c>
      <c r="B34" s="33">
        <f>SUMPRODUCT(B11:K11,B17:K17)+SUMPRODUCT(B10:K10,B16:K16)+SUMPRODUCT(B9:K9,B15:K15)+SUMPRODUCT(B12:K12,B18:K18)</f>
        <v>104619</v>
      </c>
      <c r="C34" s="33"/>
      <c r="G34" s="23"/>
    </row>
    <row r="35" spans="1:7">
      <c r="A35" t="s">
        <v>31</v>
      </c>
      <c r="B35" s="31">
        <f>COUNTIF(B11:K11,"&gt;"&amp;B1)</f>
        <v>0</v>
      </c>
      <c r="C35" s="31"/>
    </row>
    <row r="36" spans="1:7">
      <c r="A36" t="s">
        <v>32</v>
      </c>
      <c r="B36" s="32">
        <f>_xlfn.VAR.P(B10:K10)</f>
        <v>0</v>
      </c>
      <c r="C36" s="32"/>
      <c r="G36" s="23"/>
    </row>
    <row r="37" spans="1:7">
      <c r="A37" t="s">
        <v>33</v>
      </c>
      <c r="B37" s="31">
        <f>COUNTIF(B12:K12,"&gt;0")</f>
        <v>10</v>
      </c>
      <c r="C37" s="31"/>
    </row>
    <row r="38" spans="1:7">
      <c r="A38" t="s">
        <v>34</v>
      </c>
      <c r="B38" s="30">
        <f>SUMPRODUCT(B9:K10,B19:K20)</f>
        <v>0</v>
      </c>
      <c r="C38" s="30"/>
    </row>
    <row r="41" spans="1:7">
      <c r="C41" s="24"/>
    </row>
  </sheetData>
  <sheetProtection sheet="1" objects="1" scenarios="1"/>
  <mergeCells count="6">
    <mergeCell ref="B6:K6"/>
    <mergeCell ref="B38:C38"/>
    <mergeCell ref="B37:C37"/>
    <mergeCell ref="B36:C36"/>
    <mergeCell ref="B35:C35"/>
    <mergeCell ref="B34:C34"/>
  </mergeCells>
  <phoneticPr fontId="4" type="noConversion"/>
  <conditionalFormatting sqref="B9:K9">
    <cfRule type="cellIs" dxfId="4" priority="6" operator="lessThan">
      <formula>2</formula>
    </cfRule>
  </conditionalFormatting>
  <conditionalFormatting sqref="B11:K11">
    <cfRule type="cellIs" dxfId="3" priority="11" operator="greaterThan">
      <formula>$B$1</formula>
    </cfRule>
    <cfRule type="cellIs" dxfId="2" priority="12" operator="lessThanOrEqual">
      <formula>$B$1</formula>
    </cfRule>
  </conditionalFormatting>
  <conditionalFormatting sqref="B12:K12">
    <cfRule type="cellIs" dxfId="1" priority="3" operator="greaterThan">
      <formula>0</formula>
    </cfRule>
    <cfRule type="cellIs" dxfId="0" priority="4" operator="equal">
      <formula>0</formula>
    </cfRule>
  </conditionalFormatting>
  <pageMargins left="0.7" right="0.7" top="0.75" bottom="0.75" header="0.3" footer="0.3"/>
  <pageSetup paperSize="9" orientation="portrait" horizontalDpi="0" verticalDpi="0"/>
  <drawing r:id="rId1"/>
</worksheet>
</file>

<file path=docMetadata/LabelInfo.xml><?xml version="1.0" encoding="utf-8"?>
<clbl:labelList xmlns:clbl="http://schemas.microsoft.com/office/2020/mipLabelMetadata">
  <clbl:label id="{61fd1d36-fecb-47ca-b7d7-d0df0370a198}" enabled="0" method="" siteId="{61fd1d36-fecb-47ca-b7d7-d0df0370a19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Whac-a-mole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Sune Lauth Gadegaard</dc:creator>
  <cp:keywords/>
  <dc:description/>
  <cp:lastModifiedBy>Birgitte Højklint Nielsen</cp:lastModifiedBy>
  <cp:revision/>
  <dcterms:created xsi:type="dcterms:W3CDTF">2025-02-17T07:37:34Z</dcterms:created>
  <dcterms:modified xsi:type="dcterms:W3CDTF">2026-08-19T07:13:45Z</dcterms:modified>
  <cp:category/>
  <cp:contentStatus/>
</cp:coreProperties>
</file>